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11C83B0-07E3-4D82-B604-7C1F45415026}" xr6:coauthVersionLast="45" xr6:coauthVersionMax="45" xr10:uidLastSave="{00000000-0000-0000-0000-000000000000}"/>
  <bookViews>
    <workbookView xWindow="-120" yWindow="-120" windowWidth="29040" windowHeight="15840" tabRatio="786" activeTab="2" xr2:uid="{00000000-000D-0000-FFFF-FFFF00000000}"/>
  </bookViews>
  <sheets>
    <sheet name="Звіт за І квартал" sheetId="27" r:id="rId1"/>
    <sheet name="Звіт за ІІ-ІІІ квартали" sheetId="26" r:id="rId2"/>
    <sheet name="Звіт за IV квартал " sheetId="28" r:id="rId3"/>
  </sheets>
  <definedNames>
    <definedName name="_xlnm.Print_Area" localSheetId="2">'Звіт за IV квартал '!$A$1:$D$35</definedName>
    <definedName name="_xlnm.Print_Area" localSheetId="1">'Звіт за ІІ-ІІІ квартали'!$A$1:$D$35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28" l="1"/>
  <c r="E18" i="28"/>
  <c r="D19" i="28"/>
  <c r="E19" i="28"/>
  <c r="C20" i="28"/>
  <c r="D20" i="28"/>
  <c r="E20" i="28" s="1"/>
  <c r="C21" i="28"/>
  <c r="D21" i="28" s="1"/>
  <c r="E21" i="28" s="1"/>
  <c r="C22" i="28"/>
  <c r="D22" i="28"/>
  <c r="E22" i="28" s="1"/>
  <c r="C23" i="28"/>
  <c r="D23" i="28" s="1"/>
  <c r="E23" i="28" s="1"/>
  <c r="D24" i="28"/>
  <c r="E24" i="28"/>
  <c r="C25" i="28"/>
  <c r="D25" i="28"/>
  <c r="E25" i="28" s="1"/>
  <c r="C27" i="28"/>
  <c r="D27" i="28"/>
  <c r="E27" i="28" s="1"/>
  <c r="C28" i="28"/>
  <c r="D28" i="28" s="1"/>
  <c r="E28" i="28" s="1"/>
  <c r="C29" i="28"/>
  <c r="D29" i="28"/>
  <c r="E29" i="28" s="1"/>
  <c r="C30" i="28"/>
  <c r="D30" i="28" s="1"/>
  <c r="E30" i="28" s="1"/>
  <c r="C32" i="28"/>
  <c r="D32" i="28"/>
  <c r="E32" i="28" s="1"/>
  <c r="D33" i="28"/>
  <c r="E33" i="28" s="1"/>
  <c r="C34" i="28"/>
  <c r="D34" i="28" s="1"/>
  <c r="E34" i="28" s="1"/>
  <c r="D35" i="28"/>
  <c r="E35" i="28"/>
  <c r="F15" i="28" l="1"/>
  <c r="C26" i="28"/>
  <c r="D26" i="28" s="1"/>
  <c r="E26" i="28" s="1"/>
  <c r="C17" i="28"/>
  <c r="E35" i="27"/>
  <c r="D35" i="27"/>
  <c r="C34" i="27"/>
  <c r="D34" i="27" s="1"/>
  <c r="E34" i="27" s="1"/>
  <c r="D33" i="27"/>
  <c r="E33" i="27" s="1"/>
  <c r="D32" i="27"/>
  <c r="E32" i="27" s="1"/>
  <c r="C32" i="27"/>
  <c r="E30" i="27"/>
  <c r="D30" i="27"/>
  <c r="E29" i="27"/>
  <c r="D29" i="27"/>
  <c r="E28" i="27"/>
  <c r="D28" i="27"/>
  <c r="E27" i="27"/>
  <c r="D27" i="27"/>
  <c r="C26" i="27"/>
  <c r="D26" i="27" s="1"/>
  <c r="E26" i="27" s="1"/>
  <c r="D25" i="27"/>
  <c r="E25" i="27" s="1"/>
  <c r="D24" i="27"/>
  <c r="E24" i="27" s="1"/>
  <c r="D23" i="27"/>
  <c r="E23" i="27" s="1"/>
  <c r="D22" i="27"/>
  <c r="E22" i="27" s="1"/>
  <c r="D21" i="27"/>
  <c r="E21" i="27" s="1"/>
  <c r="D20" i="27"/>
  <c r="E20" i="27" s="1"/>
  <c r="D19" i="27"/>
  <c r="E19" i="27" s="1"/>
  <c r="D18" i="27"/>
  <c r="E18" i="27" s="1"/>
  <c r="F15" i="27"/>
  <c r="C16" i="28" l="1"/>
  <c r="D17" i="28"/>
  <c r="E17" i="28" s="1"/>
  <c r="C17" i="27"/>
  <c r="C30" i="26"/>
  <c r="C15" i="28" l="1"/>
  <c r="D16" i="28"/>
  <c r="E16" i="28" s="1"/>
  <c r="D17" i="27"/>
  <c r="E17" i="27" s="1"/>
  <c r="C16" i="27"/>
  <c r="C29" i="26"/>
  <c r="D15" i="28" l="1"/>
  <c r="E15" i="28" s="1"/>
  <c r="G15" i="28"/>
  <c r="D16" i="27"/>
  <c r="E16" i="27" s="1"/>
  <c r="C15" i="27"/>
  <c r="C28" i="26"/>
  <c r="C27" i="26"/>
  <c r="D15" i="27" l="1"/>
  <c r="E15" i="27" s="1"/>
  <c r="G15" i="27"/>
  <c r="C20" i="26"/>
  <c r="C22" i="26" l="1"/>
  <c r="C21" i="26"/>
  <c r="C26" i="26" l="1"/>
  <c r="D19" i="26" l="1"/>
  <c r="E19" i="26" s="1"/>
  <c r="D24" i="26" l="1"/>
  <c r="E24" i="26" s="1"/>
  <c r="D23" i="26" l="1"/>
  <c r="E23" i="26" s="1"/>
  <c r="D25" i="26"/>
  <c r="E25" i="26" s="1"/>
  <c r="D21" i="26" l="1"/>
  <c r="E21" i="26" s="1"/>
  <c r="D20" i="26"/>
  <c r="E20" i="26" s="1"/>
  <c r="D22" i="26"/>
  <c r="E22" i="26" s="1"/>
  <c r="D18" i="26" l="1"/>
  <c r="E18" i="26" s="1"/>
  <c r="D27" i="26"/>
  <c r="E27" i="26" s="1"/>
  <c r="D28" i="26"/>
  <c r="E28" i="26" s="1"/>
  <c r="D29" i="26"/>
  <c r="E29" i="26" s="1"/>
  <c r="D30" i="26"/>
  <c r="E30" i="26" s="1"/>
  <c r="D33" i="26"/>
  <c r="E33" i="26" s="1"/>
  <c r="D35" i="26"/>
  <c r="E35" i="26" s="1"/>
  <c r="C32" i="26"/>
  <c r="D32" i="26" s="1"/>
  <c r="E32" i="26" s="1"/>
  <c r="C34" i="26"/>
  <c r="D34" i="26" s="1"/>
  <c r="E34" i="26" s="1"/>
  <c r="C17" i="26" l="1"/>
  <c r="C16" i="26" s="1"/>
  <c r="F15" i="26"/>
  <c r="D26" i="26"/>
  <c r="E26" i="26" s="1"/>
  <c r="D17" i="26" l="1"/>
  <c r="E17" i="26" s="1"/>
  <c r="D16" i="26"/>
  <c r="E16" i="26" s="1"/>
  <c r="C15" i="26"/>
  <c r="D15" i="26" l="1"/>
  <c r="E15" i="26" s="1"/>
  <c r="G15" i="26"/>
</calcChain>
</file>

<file path=xl/sharedStrings.xml><?xml version="1.0" encoding="utf-8"?>
<sst xmlns="http://schemas.openxmlformats.org/spreadsheetml/2006/main" count="123" uniqueCount="44">
  <si>
    <t>Звіт</t>
  </si>
  <si>
    <t>Одиниця виміру: грн, коп.</t>
  </si>
  <si>
    <t>Показники</t>
  </si>
  <si>
    <r>
      <t>Видатки та надання кредитів -</t>
    </r>
    <r>
      <rPr>
        <sz val="9"/>
        <color rgb="FF000000"/>
        <rFont val="Times New Roman"/>
        <family val="1"/>
        <charset val="204"/>
      </rPr>
      <t> усього</t>
    </r>
  </si>
  <si>
    <t>Х</t>
  </si>
  <si>
    <t>Використання товарів і послуг</t>
  </si>
  <si>
    <t>Предмети, матеріали, обладнання та інвентар</t>
  </si>
  <si>
    <t>Оплата послуг (крім комунальних)</t>
  </si>
  <si>
    <t>Вивіз сміття</t>
  </si>
  <si>
    <t>Оплата теплопостачання</t>
  </si>
  <si>
    <t>Оплата водопостачання та водовідведення</t>
  </si>
  <si>
    <t>Оплата електроенергії</t>
  </si>
  <si>
    <t>Соціальне забезпечення</t>
  </si>
  <si>
    <t>Капітальні видатки</t>
  </si>
  <si>
    <t>Оплата комунальних послуг та енергоносіїв:</t>
  </si>
  <si>
    <t>Придбання обладнання і предметів довгострокового користування</t>
  </si>
  <si>
    <r>
      <t xml:space="preserve">У тому числі:
</t>
    </r>
    <r>
      <rPr>
        <b/>
        <sz val="9"/>
        <rFont val="Times New Roman"/>
        <family val="1"/>
        <charset val="204"/>
      </rPr>
      <t>Поточні видатки</t>
    </r>
  </si>
  <si>
    <t>Поточні ремонти</t>
  </si>
  <si>
    <t xml:space="preserve">0611010 Надання  дошкільної освіти  </t>
  </si>
  <si>
    <t>Періодичність: квартальна</t>
  </si>
  <si>
    <t>КЕКВ</t>
  </si>
  <si>
    <t xml:space="preserve">Установа                                                                                                        </t>
  </si>
  <si>
    <t xml:space="preserve">Територія                                                                                                     </t>
  </si>
  <si>
    <t>м. Запоріжжя,  Шевченківський район</t>
  </si>
  <si>
    <t xml:space="preserve">Організаційно-правова форма господарювання                               </t>
  </si>
  <si>
    <t>Комунальна організація (установа, заклад)</t>
  </si>
  <si>
    <t xml:space="preserve">Код та назва типової відомчої класифікації видатків та кредитування місцевих бюджетів     </t>
  </si>
  <si>
    <t xml:space="preserve"> 06 Орган з питань освіти і науки</t>
  </si>
  <si>
    <t xml:space="preserve">Код та назва програмної класифікації видатків та кредитування місцевих бюджетів                                                
</t>
  </si>
  <si>
    <t>Інші виплати населенню (стипендія  міського голови)</t>
  </si>
  <si>
    <t xml:space="preserve">про надходження та використання коштів </t>
  </si>
  <si>
    <t>Предмети, матеріали, обладнання та інвентар Депутатський фонд</t>
  </si>
  <si>
    <t>Оплата послуг (крім комунальних) Депутатський фонд</t>
  </si>
  <si>
    <t>Протипожежні заходи</t>
  </si>
  <si>
    <t>Заклад дошкільної освіти (ясла-садок) № 89 «Казковий світ» Запорізької міської ради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</si>
  <si>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</si>
  <si>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Оплата енергосервісу</t>
  </si>
  <si>
    <t>за III квартал 2023 року</t>
  </si>
  <si>
    <t>Надійшло коштів за звітний період (січень-вересень)</t>
  </si>
  <si>
    <t>за I квартал 2023 року</t>
  </si>
  <si>
    <t>Надійшло коштів за звітний період (січень-березень)</t>
  </si>
  <si>
    <t>Використано коштів за звітний період (січень-березень)</t>
  </si>
  <si>
    <t>Надійшло коштів за звітний період (січень-грудень)</t>
  </si>
  <si>
    <t>за IV квартал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</si>
</sst>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sz val="9"/>
      <name val="Times New Roman Cyr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 applyFont="1" applyAlignment="1"/>
    <xf numFmtId="0" fontId="0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" fontId="0" fillId="0" borderId="0" xfId="0" applyNumberFormat="1" applyFont="1" applyFill="1" applyAlignment="1"/>
    <xf numFmtId="0" fontId="7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wrapText="1"/>
    </xf>
    <xf numFmtId="0" fontId="9" fillId="0" borderId="1" xfId="1" applyFont="1" applyFill="1" applyBorder="1" applyAlignment="1">
      <alignment horizontal="center" vertical="top"/>
    </xf>
    <xf numFmtId="4" fontId="9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wrapText="1"/>
    </xf>
    <xf numFmtId="0" fontId="0" fillId="0" borderId="0" xfId="0" applyFont="1" applyFill="1" applyAlignment="1"/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6" fillId="0" borderId="1" xfId="0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9" fillId="0" borderId="1" xfId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Dod5kochto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2BF9-2D39-450F-97A1-CCB1D4F4EAE9}">
  <dimension ref="A1:G199"/>
  <sheetViews>
    <sheetView workbookViewId="0">
      <selection sqref="A1:XFD1048576"/>
    </sheetView>
  </sheetViews>
  <sheetFormatPr defaultColWidth="14.42578125" defaultRowHeight="15" x14ac:dyDescent="0.25"/>
  <cols>
    <col min="1" max="1" width="57.85546875" style="23" customWidth="1"/>
    <col min="2" max="2" width="10.85546875" style="23" customWidth="1"/>
    <col min="3" max="4" width="17.42578125" style="23" customWidth="1"/>
    <col min="5" max="7" width="0" style="23" hidden="1" customWidth="1"/>
    <col min="8" max="16384" width="14.42578125" style="23"/>
  </cols>
  <sheetData>
    <row r="1" spans="1:7" x14ac:dyDescent="0.25">
      <c r="A1" s="44" t="s">
        <v>0</v>
      </c>
      <c r="B1" s="45"/>
      <c r="C1" s="45"/>
      <c r="D1" s="45"/>
    </row>
    <row r="2" spans="1:7" x14ac:dyDescent="0.25">
      <c r="A2" s="44" t="s">
        <v>30</v>
      </c>
      <c r="B2" s="45"/>
      <c r="C2" s="45"/>
      <c r="D2" s="45"/>
    </row>
    <row r="3" spans="1:7" x14ac:dyDescent="0.25">
      <c r="A3" s="44" t="s">
        <v>39</v>
      </c>
      <c r="B3" s="45"/>
      <c r="C3" s="45"/>
      <c r="D3" s="45"/>
    </row>
    <row r="4" spans="1:7" x14ac:dyDescent="0.25">
      <c r="A4" s="24"/>
      <c r="B4" s="24"/>
      <c r="C4" s="25"/>
    </row>
    <row r="5" spans="1:7" ht="52.5" customHeight="1" x14ac:dyDescent="0.25">
      <c r="A5" s="26" t="s">
        <v>21</v>
      </c>
      <c r="B5" s="46" t="s">
        <v>34</v>
      </c>
      <c r="C5" s="46"/>
      <c r="D5" s="46"/>
    </row>
    <row r="6" spans="1:7" x14ac:dyDescent="0.25">
      <c r="A6" s="26" t="s">
        <v>22</v>
      </c>
      <c r="B6" s="27" t="s">
        <v>23</v>
      </c>
    </row>
    <row r="7" spans="1:7" x14ac:dyDescent="0.25">
      <c r="A7" s="26" t="s">
        <v>24</v>
      </c>
      <c r="B7" s="27" t="s">
        <v>25</v>
      </c>
    </row>
    <row r="8" spans="1:7" ht="25.5" x14ac:dyDescent="0.25">
      <c r="A8" s="24" t="s">
        <v>26</v>
      </c>
      <c r="B8" s="27" t="s">
        <v>27</v>
      </c>
    </row>
    <row r="9" spans="1:7" ht="38.25" x14ac:dyDescent="0.25">
      <c r="A9" s="24" t="s">
        <v>28</v>
      </c>
      <c r="B9" s="27" t="s">
        <v>18</v>
      </c>
    </row>
    <row r="10" spans="1:7" x14ac:dyDescent="0.25">
      <c r="A10" s="28" t="s">
        <v>19</v>
      </c>
    </row>
    <row r="11" spans="1:7" x14ac:dyDescent="0.25">
      <c r="A11" s="28" t="s">
        <v>1</v>
      </c>
    </row>
    <row r="12" spans="1:7" ht="15.75" x14ac:dyDescent="0.25">
      <c r="A12" s="47"/>
      <c r="B12" s="45"/>
      <c r="C12" s="45"/>
      <c r="D12" s="45"/>
    </row>
    <row r="13" spans="1:7" ht="36" x14ac:dyDescent="0.25">
      <c r="A13" s="29" t="s">
        <v>2</v>
      </c>
      <c r="B13" s="29" t="s">
        <v>20</v>
      </c>
      <c r="C13" s="29" t="s">
        <v>40</v>
      </c>
      <c r="D13" s="29" t="s">
        <v>41</v>
      </c>
    </row>
    <row r="14" spans="1:7" x14ac:dyDescent="0.25">
      <c r="A14" s="30">
        <v>1</v>
      </c>
      <c r="B14" s="30">
        <v>2</v>
      </c>
      <c r="C14" s="30">
        <v>3</v>
      </c>
      <c r="D14" s="30">
        <v>4</v>
      </c>
    </row>
    <row r="15" spans="1:7" x14ac:dyDescent="0.25">
      <c r="A15" s="30" t="s">
        <v>3</v>
      </c>
      <c r="B15" s="30" t="s">
        <v>4</v>
      </c>
      <c r="C15" s="31">
        <f>C16+C34</f>
        <v>140345.47</v>
      </c>
      <c r="D15" s="31">
        <f>C15</f>
        <v>140345.47</v>
      </c>
      <c r="E15" s="32">
        <f>D15-C15</f>
        <v>0</v>
      </c>
      <c r="F15" s="32">
        <f>C18+C19+C20+C21+C22+C23+C24+C25+C26+C32+C34</f>
        <v>140345.47</v>
      </c>
      <c r="G15" s="32">
        <f>F15-C15</f>
        <v>0</v>
      </c>
    </row>
    <row r="16" spans="1:7" ht="24" x14ac:dyDescent="0.25">
      <c r="A16" s="29" t="s">
        <v>16</v>
      </c>
      <c r="B16" s="30">
        <v>2000</v>
      </c>
      <c r="C16" s="31">
        <f>C17+C32</f>
        <v>140345.47</v>
      </c>
      <c r="D16" s="31">
        <f t="shared" ref="D16:D35" si="0">C16</f>
        <v>140345.47</v>
      </c>
      <c r="E16" s="32">
        <f t="shared" ref="E16:E35" si="1">D16-C16</f>
        <v>0</v>
      </c>
    </row>
    <row r="17" spans="1:5" x14ac:dyDescent="0.25">
      <c r="A17" s="33" t="s">
        <v>5</v>
      </c>
      <c r="B17" s="30">
        <v>2200</v>
      </c>
      <c r="C17" s="31">
        <f>C18+C20+C21+C22+C26+C23+C25+C19+C24</f>
        <v>140345.47</v>
      </c>
      <c r="D17" s="31">
        <f t="shared" si="0"/>
        <v>140345.47</v>
      </c>
      <c r="E17" s="32">
        <f t="shared" si="1"/>
        <v>0</v>
      </c>
    </row>
    <row r="18" spans="1:5" x14ac:dyDescent="0.25">
      <c r="A18" s="34" t="s">
        <v>6</v>
      </c>
      <c r="B18" s="35">
        <v>2210</v>
      </c>
      <c r="C18" s="36"/>
      <c r="D18" s="36">
        <f t="shared" si="0"/>
        <v>0</v>
      </c>
      <c r="E18" s="32">
        <f t="shared" si="1"/>
        <v>0</v>
      </c>
    </row>
    <row r="19" spans="1:5" ht="24" x14ac:dyDescent="0.25">
      <c r="A19" s="33" t="s">
        <v>35</v>
      </c>
      <c r="B19" s="30">
        <v>2210</v>
      </c>
      <c r="C19" s="37"/>
      <c r="D19" s="37">
        <f t="shared" si="0"/>
        <v>0</v>
      </c>
      <c r="E19" s="32">
        <f t="shared" si="1"/>
        <v>0</v>
      </c>
    </row>
    <row r="20" spans="1:5" x14ac:dyDescent="0.25">
      <c r="A20" s="34" t="s">
        <v>31</v>
      </c>
      <c r="B20" s="38">
        <v>2210</v>
      </c>
      <c r="C20" s="36"/>
      <c r="D20" s="36">
        <f t="shared" si="0"/>
        <v>0</v>
      </c>
      <c r="E20" s="32">
        <f t="shared" si="1"/>
        <v>0</v>
      </c>
    </row>
    <row r="21" spans="1:5" x14ac:dyDescent="0.25">
      <c r="A21" s="33" t="s">
        <v>7</v>
      </c>
      <c r="B21" s="30">
        <v>2240</v>
      </c>
      <c r="C21" s="31">
        <v>2479.16</v>
      </c>
      <c r="D21" s="36">
        <f t="shared" si="0"/>
        <v>2479.16</v>
      </c>
      <c r="E21" s="32">
        <f t="shared" si="1"/>
        <v>0</v>
      </c>
    </row>
    <row r="22" spans="1:5" x14ac:dyDescent="0.25">
      <c r="A22" s="33" t="s">
        <v>32</v>
      </c>
      <c r="B22" s="30">
        <v>2240</v>
      </c>
      <c r="C22" s="31"/>
      <c r="D22" s="36">
        <f t="shared" si="0"/>
        <v>0</v>
      </c>
      <c r="E22" s="32">
        <f t="shared" si="1"/>
        <v>0</v>
      </c>
    </row>
    <row r="23" spans="1:5" x14ac:dyDescent="0.25">
      <c r="A23" s="33" t="s">
        <v>17</v>
      </c>
      <c r="B23" s="30">
        <v>2240</v>
      </c>
      <c r="C23" s="31"/>
      <c r="D23" s="36">
        <f t="shared" si="0"/>
        <v>0</v>
      </c>
      <c r="E23" s="32">
        <f t="shared" si="1"/>
        <v>0</v>
      </c>
    </row>
    <row r="24" spans="1:5" ht="24" x14ac:dyDescent="0.25">
      <c r="A24" s="33" t="s">
        <v>35</v>
      </c>
      <c r="B24" s="30">
        <v>2240</v>
      </c>
      <c r="C24" s="31"/>
      <c r="D24" s="31">
        <f t="shared" si="0"/>
        <v>0</v>
      </c>
      <c r="E24" s="32">
        <f t="shared" si="1"/>
        <v>0</v>
      </c>
    </row>
    <row r="25" spans="1:5" x14ac:dyDescent="0.25">
      <c r="A25" s="33" t="s">
        <v>33</v>
      </c>
      <c r="B25" s="30">
        <v>2240</v>
      </c>
      <c r="C25" s="31"/>
      <c r="D25" s="36">
        <f t="shared" si="0"/>
        <v>0</v>
      </c>
      <c r="E25" s="32">
        <f t="shared" si="1"/>
        <v>0</v>
      </c>
    </row>
    <row r="26" spans="1:5" x14ac:dyDescent="0.25">
      <c r="A26" s="33" t="s">
        <v>14</v>
      </c>
      <c r="B26" s="30">
        <v>2270</v>
      </c>
      <c r="C26" s="31">
        <f>SUM(C27:C31)</f>
        <v>137866.31</v>
      </c>
      <c r="D26" s="31">
        <f t="shared" si="0"/>
        <v>137866.31</v>
      </c>
      <c r="E26" s="32">
        <f t="shared" si="1"/>
        <v>0</v>
      </c>
    </row>
    <row r="27" spans="1:5" x14ac:dyDescent="0.25">
      <c r="A27" s="39" t="s">
        <v>9</v>
      </c>
      <c r="B27" s="29">
        <v>2271</v>
      </c>
      <c r="C27" s="40">
        <v>121898.55</v>
      </c>
      <c r="D27" s="40">
        <f t="shared" si="0"/>
        <v>121898.55</v>
      </c>
      <c r="E27" s="32">
        <f t="shared" si="1"/>
        <v>0</v>
      </c>
    </row>
    <row r="28" spans="1:5" x14ac:dyDescent="0.25">
      <c r="A28" s="39" t="s">
        <v>10</v>
      </c>
      <c r="B28" s="29">
        <v>2272</v>
      </c>
      <c r="C28" s="40">
        <v>1191.46</v>
      </c>
      <c r="D28" s="40">
        <f t="shared" si="0"/>
        <v>1191.46</v>
      </c>
      <c r="E28" s="32">
        <f t="shared" si="1"/>
        <v>0</v>
      </c>
    </row>
    <row r="29" spans="1:5" x14ac:dyDescent="0.25">
      <c r="A29" s="39" t="s">
        <v>11</v>
      </c>
      <c r="B29" s="29">
        <v>2273</v>
      </c>
      <c r="C29" s="40">
        <v>13985.71</v>
      </c>
      <c r="D29" s="40">
        <f t="shared" si="0"/>
        <v>13985.71</v>
      </c>
      <c r="E29" s="32">
        <f t="shared" si="1"/>
        <v>0</v>
      </c>
    </row>
    <row r="30" spans="1:5" x14ac:dyDescent="0.25">
      <c r="A30" s="39" t="s">
        <v>8</v>
      </c>
      <c r="B30" s="29">
        <v>2275</v>
      </c>
      <c r="C30" s="40">
        <v>790.59</v>
      </c>
      <c r="D30" s="41">
        <f t="shared" si="0"/>
        <v>790.59</v>
      </c>
      <c r="E30" s="32">
        <f t="shared" si="1"/>
        <v>0</v>
      </c>
    </row>
    <row r="31" spans="1:5" x14ac:dyDescent="0.25">
      <c r="A31" s="39" t="s">
        <v>36</v>
      </c>
      <c r="B31" s="29">
        <v>2276</v>
      </c>
      <c r="C31" s="41"/>
      <c r="D31" s="41"/>
      <c r="E31" s="32"/>
    </row>
    <row r="32" spans="1:5" x14ac:dyDescent="0.25">
      <c r="A32" s="33" t="s">
        <v>12</v>
      </c>
      <c r="B32" s="30">
        <v>2700</v>
      </c>
      <c r="C32" s="40">
        <f>C33</f>
        <v>0</v>
      </c>
      <c r="D32" s="40">
        <f t="shared" si="0"/>
        <v>0</v>
      </c>
      <c r="E32" s="32">
        <f t="shared" si="1"/>
        <v>0</v>
      </c>
    </row>
    <row r="33" spans="1:5" x14ac:dyDescent="0.25">
      <c r="A33" s="39" t="s">
        <v>29</v>
      </c>
      <c r="B33" s="29">
        <v>2730</v>
      </c>
      <c r="C33" s="40"/>
      <c r="D33" s="40">
        <f t="shared" si="0"/>
        <v>0</v>
      </c>
      <c r="E33" s="32">
        <f t="shared" si="1"/>
        <v>0</v>
      </c>
    </row>
    <row r="34" spans="1:5" x14ac:dyDescent="0.25">
      <c r="A34" s="30" t="s">
        <v>13</v>
      </c>
      <c r="B34" s="30">
        <v>3000</v>
      </c>
      <c r="C34" s="40">
        <f>C35</f>
        <v>0</v>
      </c>
      <c r="D34" s="40">
        <f t="shared" si="0"/>
        <v>0</v>
      </c>
      <c r="E34" s="32">
        <f t="shared" si="1"/>
        <v>0</v>
      </c>
    </row>
    <row r="35" spans="1:5" x14ac:dyDescent="0.25">
      <c r="A35" s="39" t="s">
        <v>15</v>
      </c>
      <c r="B35" s="29">
        <v>3110</v>
      </c>
      <c r="C35" s="40"/>
      <c r="D35" s="40">
        <f t="shared" si="0"/>
        <v>0</v>
      </c>
      <c r="E35" s="32">
        <f t="shared" si="1"/>
        <v>0</v>
      </c>
    </row>
    <row r="36" spans="1:5" ht="18" x14ac:dyDescent="0.25">
      <c r="A36" s="42"/>
      <c r="C36" s="32"/>
      <c r="D36" s="32"/>
    </row>
    <row r="37" spans="1:5" ht="15" customHeight="1" x14ac:dyDescent="0.25">
      <c r="C37" s="32"/>
      <c r="D37" s="32"/>
    </row>
    <row r="38" spans="1:5" ht="15" customHeight="1" x14ac:dyDescent="0.25">
      <c r="C38" s="32"/>
      <c r="D38" s="32"/>
    </row>
    <row r="39" spans="1:5" ht="15" customHeight="1" x14ac:dyDescent="0.25">
      <c r="C39" s="32"/>
      <c r="D39" s="32"/>
    </row>
    <row r="40" spans="1:5" ht="15" customHeight="1" x14ac:dyDescent="0.25">
      <c r="C40" s="32"/>
      <c r="D40" s="32"/>
    </row>
    <row r="41" spans="1:5" ht="15" customHeight="1" x14ac:dyDescent="0.25"/>
    <row r="42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8" ht="15" customHeight="1" x14ac:dyDescent="0.25"/>
    <row r="199" ht="15" customHeight="1" x14ac:dyDescent="0.25"/>
  </sheetData>
  <mergeCells count="5">
    <mergeCell ref="A1:D1"/>
    <mergeCell ref="A2:D2"/>
    <mergeCell ref="A3:D3"/>
    <mergeCell ref="B5:D5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9"/>
  <sheetViews>
    <sheetView view="pageBreakPreview" zoomScaleNormal="70" zoomScaleSheetLayoutView="100" workbookViewId="0">
      <selection activeCell="J17" sqref="J17"/>
    </sheetView>
  </sheetViews>
  <sheetFormatPr defaultColWidth="14.42578125" defaultRowHeight="15" x14ac:dyDescent="0.25"/>
  <cols>
    <col min="1" max="1" width="57.85546875" style="1" customWidth="1"/>
    <col min="2" max="2" width="10.85546875" style="1" customWidth="1"/>
    <col min="3" max="4" width="17.42578125" style="1" customWidth="1"/>
    <col min="5" max="7" width="0" style="1" hidden="1" customWidth="1"/>
    <col min="8" max="16384" width="14.42578125" style="1"/>
  </cols>
  <sheetData>
    <row r="1" spans="1:7" x14ac:dyDescent="0.25">
      <c r="A1" s="48" t="s">
        <v>0</v>
      </c>
      <c r="B1" s="49"/>
      <c r="C1" s="49"/>
      <c r="D1" s="49"/>
    </row>
    <row r="2" spans="1:7" x14ac:dyDescent="0.25">
      <c r="A2" s="48" t="s">
        <v>30</v>
      </c>
      <c r="B2" s="49"/>
      <c r="C2" s="49"/>
      <c r="D2" s="49"/>
    </row>
    <row r="3" spans="1:7" x14ac:dyDescent="0.25">
      <c r="A3" s="48" t="s">
        <v>37</v>
      </c>
      <c r="B3" s="49"/>
      <c r="C3" s="49"/>
      <c r="D3" s="49"/>
    </row>
    <row r="4" spans="1:7" x14ac:dyDescent="0.25">
      <c r="A4" s="2"/>
      <c r="B4" s="2"/>
      <c r="C4" s="3"/>
    </row>
    <row r="5" spans="1:7" ht="52.5" customHeight="1" x14ac:dyDescent="0.25">
      <c r="A5" s="4" t="s">
        <v>21</v>
      </c>
      <c r="B5" s="50" t="s">
        <v>34</v>
      </c>
      <c r="C5" s="50"/>
      <c r="D5" s="50"/>
    </row>
    <row r="6" spans="1:7" x14ac:dyDescent="0.25">
      <c r="A6" s="4" t="s">
        <v>22</v>
      </c>
      <c r="B6" s="5" t="s">
        <v>23</v>
      </c>
    </row>
    <row r="7" spans="1:7" x14ac:dyDescent="0.25">
      <c r="A7" s="4" t="s">
        <v>24</v>
      </c>
      <c r="B7" s="5" t="s">
        <v>25</v>
      </c>
    </row>
    <row r="8" spans="1:7" ht="25.5" x14ac:dyDescent="0.25">
      <c r="A8" s="2" t="s">
        <v>26</v>
      </c>
      <c r="B8" s="5" t="s">
        <v>27</v>
      </c>
    </row>
    <row r="9" spans="1:7" ht="38.25" x14ac:dyDescent="0.25">
      <c r="A9" s="2" t="s">
        <v>28</v>
      </c>
      <c r="B9" s="5" t="s">
        <v>18</v>
      </c>
    </row>
    <row r="10" spans="1:7" x14ac:dyDescent="0.25">
      <c r="A10" s="6" t="s">
        <v>19</v>
      </c>
    </row>
    <row r="11" spans="1:7" x14ac:dyDescent="0.25">
      <c r="A11" s="6" t="s">
        <v>1</v>
      </c>
    </row>
    <row r="12" spans="1:7" ht="15.75" x14ac:dyDescent="0.25">
      <c r="A12" s="51"/>
      <c r="B12" s="49"/>
      <c r="C12" s="49"/>
      <c r="D12" s="49"/>
    </row>
    <row r="13" spans="1:7" ht="36" x14ac:dyDescent="0.25">
      <c r="A13" s="9" t="s">
        <v>2</v>
      </c>
      <c r="B13" s="9" t="s">
        <v>20</v>
      </c>
      <c r="C13" s="9" t="s">
        <v>38</v>
      </c>
      <c r="D13" s="9" t="s">
        <v>38</v>
      </c>
    </row>
    <row r="14" spans="1:7" x14ac:dyDescent="0.25">
      <c r="A14" s="10">
        <v>1</v>
      </c>
      <c r="B14" s="10">
        <v>2</v>
      </c>
      <c r="C14" s="10">
        <v>3</v>
      </c>
      <c r="D14" s="10">
        <v>4</v>
      </c>
    </row>
    <row r="15" spans="1:7" x14ac:dyDescent="0.25">
      <c r="A15" s="10" t="s">
        <v>3</v>
      </c>
      <c r="B15" s="10" t="s">
        <v>4</v>
      </c>
      <c r="C15" s="11">
        <f>C16+C34</f>
        <v>336503.48</v>
      </c>
      <c r="D15" s="11">
        <f>C15</f>
        <v>336503.48</v>
      </c>
      <c r="E15" s="7">
        <f>D15-C15</f>
        <v>0</v>
      </c>
      <c r="F15" s="7">
        <f>C18+C19+C20+C21+C22+C23+C24+C25+C26+C32+C34</f>
        <v>336503.48</v>
      </c>
      <c r="G15" s="7">
        <f>F15-C15</f>
        <v>0</v>
      </c>
    </row>
    <row r="16" spans="1:7" ht="24" x14ac:dyDescent="0.25">
      <c r="A16" s="9" t="s">
        <v>16</v>
      </c>
      <c r="B16" s="10">
        <v>2000</v>
      </c>
      <c r="C16" s="11">
        <f>C17+C32</f>
        <v>336503.48</v>
      </c>
      <c r="D16" s="11">
        <f t="shared" ref="D16:D35" si="0">C16</f>
        <v>336503.48</v>
      </c>
      <c r="E16" s="7">
        <f t="shared" ref="E16:E35" si="1">D16-C16</f>
        <v>0</v>
      </c>
    </row>
    <row r="17" spans="1:5" x14ac:dyDescent="0.25">
      <c r="A17" s="12" t="s">
        <v>5</v>
      </c>
      <c r="B17" s="10">
        <v>2200</v>
      </c>
      <c r="C17" s="11">
        <f>C18+C20+C21+C22+C26+C23+C25+C19+C24</f>
        <v>336503.48</v>
      </c>
      <c r="D17" s="11">
        <f t="shared" si="0"/>
        <v>336503.48</v>
      </c>
      <c r="E17" s="7">
        <f t="shared" si="1"/>
        <v>0</v>
      </c>
    </row>
    <row r="18" spans="1:5" x14ac:dyDescent="0.25">
      <c r="A18" s="13" t="s">
        <v>6</v>
      </c>
      <c r="B18" s="21">
        <v>2210</v>
      </c>
      <c r="C18" s="15"/>
      <c r="D18" s="15">
        <f t="shared" si="0"/>
        <v>0</v>
      </c>
      <c r="E18" s="7">
        <f t="shared" si="1"/>
        <v>0</v>
      </c>
    </row>
    <row r="19" spans="1:5" s="19" customFormat="1" ht="24" x14ac:dyDescent="0.25">
      <c r="A19" s="12" t="s">
        <v>35</v>
      </c>
      <c r="B19" s="10">
        <v>2210</v>
      </c>
      <c r="C19" s="20"/>
      <c r="D19" s="20">
        <f t="shared" si="0"/>
        <v>0</v>
      </c>
      <c r="E19" s="7">
        <f t="shared" si="1"/>
        <v>0</v>
      </c>
    </row>
    <row r="20" spans="1:5" x14ac:dyDescent="0.25">
      <c r="A20" s="13" t="s">
        <v>31</v>
      </c>
      <c r="B20" s="14">
        <v>2210</v>
      </c>
      <c r="C20" s="15">
        <f>75000</f>
        <v>75000</v>
      </c>
      <c r="D20" s="15">
        <f t="shared" si="0"/>
        <v>75000</v>
      </c>
      <c r="E20" s="7">
        <f t="shared" si="1"/>
        <v>0</v>
      </c>
    </row>
    <row r="21" spans="1:5" x14ac:dyDescent="0.25">
      <c r="A21" s="12" t="s">
        <v>7</v>
      </c>
      <c r="B21" s="10">
        <v>2240</v>
      </c>
      <c r="C21" s="11">
        <f>2479.16+9657.48</f>
        <v>12136.64</v>
      </c>
      <c r="D21" s="15">
        <f t="shared" si="0"/>
        <v>12136.64</v>
      </c>
      <c r="E21" s="7">
        <f t="shared" si="1"/>
        <v>0</v>
      </c>
    </row>
    <row r="22" spans="1:5" x14ac:dyDescent="0.25">
      <c r="A22" s="12" t="s">
        <v>32</v>
      </c>
      <c r="B22" s="10">
        <v>2240</v>
      </c>
      <c r="C22" s="11">
        <f>45000</f>
        <v>45000</v>
      </c>
      <c r="D22" s="15">
        <f t="shared" si="0"/>
        <v>45000</v>
      </c>
      <c r="E22" s="7">
        <f t="shared" si="1"/>
        <v>0</v>
      </c>
    </row>
    <row r="23" spans="1:5" x14ac:dyDescent="0.25">
      <c r="A23" s="12" t="s">
        <v>17</v>
      </c>
      <c r="B23" s="10">
        <v>2240</v>
      </c>
      <c r="C23" s="11"/>
      <c r="D23" s="15">
        <f t="shared" si="0"/>
        <v>0</v>
      </c>
      <c r="E23" s="7">
        <f t="shared" si="1"/>
        <v>0</v>
      </c>
    </row>
    <row r="24" spans="1:5" s="19" customFormat="1" ht="24" x14ac:dyDescent="0.25">
      <c r="A24" s="12" t="s">
        <v>35</v>
      </c>
      <c r="B24" s="10">
        <v>2240</v>
      </c>
      <c r="C24" s="11"/>
      <c r="D24" s="11">
        <f t="shared" si="0"/>
        <v>0</v>
      </c>
      <c r="E24" s="7">
        <f t="shared" si="1"/>
        <v>0</v>
      </c>
    </row>
    <row r="25" spans="1:5" x14ac:dyDescent="0.25">
      <c r="A25" s="12" t="s">
        <v>33</v>
      </c>
      <c r="B25" s="10">
        <v>2240</v>
      </c>
      <c r="C25" s="11"/>
      <c r="D25" s="15">
        <f t="shared" si="0"/>
        <v>0</v>
      </c>
      <c r="E25" s="7">
        <f t="shared" si="1"/>
        <v>0</v>
      </c>
    </row>
    <row r="26" spans="1:5" x14ac:dyDescent="0.25">
      <c r="A26" s="12" t="s">
        <v>14</v>
      </c>
      <c r="B26" s="10">
        <v>2270</v>
      </c>
      <c r="C26" s="11">
        <f>SUM(C27:C31)</f>
        <v>204366.84</v>
      </c>
      <c r="D26" s="11">
        <f t="shared" si="0"/>
        <v>204366.84</v>
      </c>
      <c r="E26" s="7">
        <f t="shared" si="1"/>
        <v>0</v>
      </c>
    </row>
    <row r="27" spans="1:5" x14ac:dyDescent="0.25">
      <c r="A27" s="16" t="s">
        <v>9</v>
      </c>
      <c r="B27" s="9">
        <v>2271</v>
      </c>
      <c r="C27" s="17">
        <f>121898.55+5242.31+14627.08</f>
        <v>141767.94</v>
      </c>
      <c r="D27" s="17">
        <f t="shared" si="0"/>
        <v>141767.94</v>
      </c>
      <c r="E27" s="7">
        <f t="shared" si="1"/>
        <v>0</v>
      </c>
    </row>
    <row r="28" spans="1:5" x14ac:dyDescent="0.25">
      <c r="A28" s="16" t="s">
        <v>10</v>
      </c>
      <c r="B28" s="9">
        <v>2272</v>
      </c>
      <c r="C28" s="17">
        <f>1191.46+1292.3+2544.86</f>
        <v>5028.6200000000008</v>
      </c>
      <c r="D28" s="17">
        <f t="shared" si="0"/>
        <v>5028.6200000000008</v>
      </c>
      <c r="E28" s="7">
        <f t="shared" si="1"/>
        <v>0</v>
      </c>
    </row>
    <row r="29" spans="1:5" x14ac:dyDescent="0.25">
      <c r="A29" s="16" t="s">
        <v>11</v>
      </c>
      <c r="B29" s="9">
        <v>2273</v>
      </c>
      <c r="C29" s="17">
        <f>13985.71+20013.73+20408.47</f>
        <v>54407.91</v>
      </c>
      <c r="D29" s="17">
        <f t="shared" si="0"/>
        <v>54407.91</v>
      </c>
      <c r="E29" s="7">
        <f t="shared" si="1"/>
        <v>0</v>
      </c>
    </row>
    <row r="30" spans="1:5" x14ac:dyDescent="0.25">
      <c r="A30" s="16" t="s">
        <v>8</v>
      </c>
      <c r="B30" s="9">
        <v>2275</v>
      </c>
      <c r="C30" s="17">
        <f>790.59+1185.89+1185.89</f>
        <v>3162.37</v>
      </c>
      <c r="D30" s="18">
        <f t="shared" si="0"/>
        <v>3162.37</v>
      </c>
      <c r="E30" s="7">
        <f t="shared" si="1"/>
        <v>0</v>
      </c>
    </row>
    <row r="31" spans="1:5" s="22" customFormat="1" x14ac:dyDescent="0.25">
      <c r="A31" s="16" t="s">
        <v>36</v>
      </c>
      <c r="B31" s="9">
        <v>2276</v>
      </c>
      <c r="C31" s="18"/>
      <c r="D31" s="18"/>
      <c r="E31" s="7"/>
    </row>
    <row r="32" spans="1:5" x14ac:dyDescent="0.25">
      <c r="A32" s="12" t="s">
        <v>12</v>
      </c>
      <c r="B32" s="10">
        <v>2700</v>
      </c>
      <c r="C32" s="17">
        <f>C33</f>
        <v>0</v>
      </c>
      <c r="D32" s="17">
        <f t="shared" si="0"/>
        <v>0</v>
      </c>
      <c r="E32" s="7">
        <f t="shared" si="1"/>
        <v>0</v>
      </c>
    </row>
    <row r="33" spans="1:5" x14ac:dyDescent="0.25">
      <c r="A33" s="16" t="s">
        <v>29</v>
      </c>
      <c r="B33" s="9">
        <v>2730</v>
      </c>
      <c r="C33" s="17"/>
      <c r="D33" s="17">
        <f t="shared" si="0"/>
        <v>0</v>
      </c>
      <c r="E33" s="7">
        <f t="shared" si="1"/>
        <v>0</v>
      </c>
    </row>
    <row r="34" spans="1:5" x14ac:dyDescent="0.25">
      <c r="A34" s="10" t="s">
        <v>13</v>
      </c>
      <c r="B34" s="10">
        <v>3000</v>
      </c>
      <c r="C34" s="17">
        <f>C35</f>
        <v>0</v>
      </c>
      <c r="D34" s="17">
        <f t="shared" si="0"/>
        <v>0</v>
      </c>
      <c r="E34" s="7">
        <f t="shared" si="1"/>
        <v>0</v>
      </c>
    </row>
    <row r="35" spans="1:5" x14ac:dyDescent="0.25">
      <c r="A35" s="16" t="s">
        <v>15</v>
      </c>
      <c r="B35" s="9">
        <v>3110</v>
      </c>
      <c r="C35" s="17"/>
      <c r="D35" s="17">
        <f t="shared" si="0"/>
        <v>0</v>
      </c>
      <c r="E35" s="7">
        <f t="shared" si="1"/>
        <v>0</v>
      </c>
    </row>
    <row r="36" spans="1:5" ht="18" x14ac:dyDescent="0.25">
      <c r="A36" s="8"/>
      <c r="C36" s="7"/>
      <c r="D36" s="7"/>
    </row>
    <row r="37" spans="1:5" ht="15" customHeight="1" x14ac:dyDescent="0.25">
      <c r="C37" s="7"/>
      <c r="D37" s="7"/>
    </row>
    <row r="38" spans="1:5" ht="15" customHeight="1" x14ac:dyDescent="0.25">
      <c r="C38" s="7"/>
      <c r="D38" s="7"/>
    </row>
    <row r="39" spans="1:5" ht="15" customHeight="1" x14ac:dyDescent="0.25">
      <c r="C39" s="7"/>
      <c r="D39" s="7"/>
    </row>
    <row r="40" spans="1:5" ht="15" customHeight="1" x14ac:dyDescent="0.25">
      <c r="C40" s="7"/>
      <c r="D40" s="7"/>
    </row>
    <row r="41" spans="1:5" ht="15" customHeight="1" x14ac:dyDescent="0.25"/>
    <row r="42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8" ht="15" customHeight="1" x14ac:dyDescent="0.25"/>
    <row r="199" ht="15" customHeight="1" x14ac:dyDescent="0.25"/>
  </sheetData>
  <mergeCells count="5">
    <mergeCell ref="A1:D1"/>
    <mergeCell ref="A2:D2"/>
    <mergeCell ref="A3:D3"/>
    <mergeCell ref="B5:D5"/>
    <mergeCell ref="A12:D12"/>
  </mergeCells>
  <pageMargins left="0.70866141732283472" right="0.70866141732283472" top="0.55118110236220474" bottom="0.35433070866141736" header="0.31496062992125984" footer="0.31496062992125984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E93E-186E-491B-8662-160B3FBA787C}">
  <dimension ref="A1:G199"/>
  <sheetViews>
    <sheetView tabSelected="1" view="pageBreakPreview" zoomScaleNormal="70" zoomScaleSheetLayoutView="100" workbookViewId="0">
      <selection activeCell="C31" sqref="C31"/>
    </sheetView>
  </sheetViews>
  <sheetFormatPr defaultColWidth="14.42578125" defaultRowHeight="15" x14ac:dyDescent="0.25"/>
  <cols>
    <col min="1" max="1" width="57.85546875" style="43" customWidth="1"/>
    <col min="2" max="2" width="10.85546875" style="43" customWidth="1"/>
    <col min="3" max="4" width="17.42578125" style="43" customWidth="1"/>
    <col min="5" max="7" width="0" style="43" hidden="1" customWidth="1"/>
    <col min="8" max="16384" width="14.42578125" style="43"/>
  </cols>
  <sheetData>
    <row r="1" spans="1:7" x14ac:dyDescent="0.25">
      <c r="A1" s="44" t="s">
        <v>0</v>
      </c>
      <c r="B1" s="45"/>
      <c r="C1" s="45"/>
      <c r="D1" s="45"/>
    </row>
    <row r="2" spans="1:7" x14ac:dyDescent="0.25">
      <c r="A2" s="44" t="s">
        <v>30</v>
      </c>
      <c r="B2" s="45"/>
      <c r="C2" s="45"/>
      <c r="D2" s="45"/>
    </row>
    <row r="3" spans="1:7" x14ac:dyDescent="0.25">
      <c r="A3" s="44" t="s">
        <v>43</v>
      </c>
      <c r="B3" s="45"/>
      <c r="C3" s="45"/>
      <c r="D3" s="45"/>
    </row>
    <row r="4" spans="1:7" x14ac:dyDescent="0.25">
      <c r="A4" s="24"/>
      <c r="B4" s="24"/>
      <c r="C4" s="25"/>
    </row>
    <row r="5" spans="1:7" ht="52.5" customHeight="1" x14ac:dyDescent="0.25">
      <c r="A5" s="26" t="s">
        <v>21</v>
      </c>
      <c r="B5" s="46" t="s">
        <v>34</v>
      </c>
      <c r="C5" s="46"/>
      <c r="D5" s="46"/>
    </row>
    <row r="6" spans="1:7" x14ac:dyDescent="0.25">
      <c r="A6" s="26" t="s">
        <v>22</v>
      </c>
      <c r="B6" s="27" t="s">
        <v>23</v>
      </c>
    </row>
    <row r="7" spans="1:7" x14ac:dyDescent="0.25">
      <c r="A7" s="26" t="s">
        <v>24</v>
      </c>
      <c r="B7" s="27" t="s">
        <v>25</v>
      </c>
    </row>
    <row r="8" spans="1:7" ht="25.5" x14ac:dyDescent="0.25">
      <c r="A8" s="24" t="s">
        <v>26</v>
      </c>
      <c r="B8" s="27" t="s">
        <v>27</v>
      </c>
    </row>
    <row r="9" spans="1:7" ht="38.25" x14ac:dyDescent="0.25">
      <c r="A9" s="24" t="s">
        <v>28</v>
      </c>
      <c r="B9" s="27" t="s">
        <v>18</v>
      </c>
    </row>
    <row r="10" spans="1:7" x14ac:dyDescent="0.25">
      <c r="A10" s="28" t="s">
        <v>19</v>
      </c>
    </row>
    <row r="11" spans="1:7" x14ac:dyDescent="0.25">
      <c r="A11" s="28" t="s">
        <v>1</v>
      </c>
    </row>
    <row r="12" spans="1:7" ht="15.75" x14ac:dyDescent="0.25">
      <c r="A12" s="47"/>
      <c r="B12" s="45"/>
      <c r="C12" s="45"/>
      <c r="D12" s="45"/>
    </row>
    <row r="13" spans="1:7" ht="36" x14ac:dyDescent="0.25">
      <c r="A13" s="29" t="s">
        <v>2</v>
      </c>
      <c r="B13" s="29" t="s">
        <v>20</v>
      </c>
      <c r="C13" s="29" t="s">
        <v>42</v>
      </c>
      <c r="D13" s="29" t="s">
        <v>42</v>
      </c>
    </row>
    <row r="14" spans="1:7" x14ac:dyDescent="0.25">
      <c r="A14" s="30">
        <v>1</v>
      </c>
      <c r="B14" s="30">
        <v>2</v>
      </c>
      <c r="C14" s="30">
        <v>3</v>
      </c>
      <c r="D14" s="30">
        <v>4</v>
      </c>
    </row>
    <row r="15" spans="1:7" x14ac:dyDescent="0.25">
      <c r="A15" s="30" t="s">
        <v>3</v>
      </c>
      <c r="B15" s="30" t="s">
        <v>4</v>
      </c>
      <c r="C15" s="31">
        <f>C16+C34</f>
        <v>540334.75</v>
      </c>
      <c r="D15" s="31">
        <f>C15</f>
        <v>540334.75</v>
      </c>
      <c r="E15" s="32">
        <f>D15-C15</f>
        <v>0</v>
      </c>
      <c r="F15" s="32">
        <f>C18+C19+C20+C21+C22+C23+C24+C25+C26+C32+C34</f>
        <v>540334.75</v>
      </c>
      <c r="G15" s="32">
        <f>F15-C15</f>
        <v>0</v>
      </c>
    </row>
    <row r="16" spans="1:7" ht="24" x14ac:dyDescent="0.25">
      <c r="A16" s="29" t="s">
        <v>16</v>
      </c>
      <c r="B16" s="30">
        <v>2000</v>
      </c>
      <c r="C16" s="31">
        <f>C17+C32</f>
        <v>474538.75</v>
      </c>
      <c r="D16" s="31">
        <f>C16</f>
        <v>474538.75</v>
      </c>
      <c r="E16" s="32">
        <f>D16-C16</f>
        <v>0</v>
      </c>
    </row>
    <row r="17" spans="1:5" x14ac:dyDescent="0.25">
      <c r="A17" s="33" t="s">
        <v>5</v>
      </c>
      <c r="B17" s="30">
        <v>2200</v>
      </c>
      <c r="C17" s="31">
        <f>C18+C20+C21+C22+C26+C23+C25+C19+C24</f>
        <v>474538.75</v>
      </c>
      <c r="D17" s="31">
        <f>C17</f>
        <v>474538.75</v>
      </c>
      <c r="E17" s="32">
        <f>D17-C17</f>
        <v>0</v>
      </c>
    </row>
    <row r="18" spans="1:5" x14ac:dyDescent="0.25">
      <c r="A18" s="34" t="s">
        <v>6</v>
      </c>
      <c r="B18" s="35">
        <v>2210</v>
      </c>
      <c r="C18" s="36"/>
      <c r="D18" s="36">
        <f>C18</f>
        <v>0</v>
      </c>
      <c r="E18" s="32">
        <f>D18-C18</f>
        <v>0</v>
      </c>
    </row>
    <row r="19" spans="1:5" ht="24" x14ac:dyDescent="0.25">
      <c r="A19" s="33" t="s">
        <v>35</v>
      </c>
      <c r="B19" s="30">
        <v>2210</v>
      </c>
      <c r="C19" s="37"/>
      <c r="D19" s="37">
        <f>C19</f>
        <v>0</v>
      </c>
      <c r="E19" s="32">
        <f>D19-C19</f>
        <v>0</v>
      </c>
    </row>
    <row r="20" spans="1:5" x14ac:dyDescent="0.25">
      <c r="A20" s="34" t="s">
        <v>31</v>
      </c>
      <c r="B20" s="38">
        <v>2210</v>
      </c>
      <c r="C20" s="36">
        <f>75000</f>
        <v>75000</v>
      </c>
      <c r="D20" s="36">
        <f>C20</f>
        <v>75000</v>
      </c>
      <c r="E20" s="32">
        <f>D20-C20</f>
        <v>0</v>
      </c>
    </row>
    <row r="21" spans="1:5" x14ac:dyDescent="0.25">
      <c r="A21" s="33" t="s">
        <v>7</v>
      </c>
      <c r="B21" s="30">
        <v>2240</v>
      </c>
      <c r="C21" s="31">
        <f>2479.16+9657.48+43633.29</f>
        <v>55769.93</v>
      </c>
      <c r="D21" s="36">
        <f>C21</f>
        <v>55769.93</v>
      </c>
      <c r="E21" s="32">
        <f>D21-C21</f>
        <v>0</v>
      </c>
    </row>
    <row r="22" spans="1:5" x14ac:dyDescent="0.25">
      <c r="A22" s="33" t="s">
        <v>32</v>
      </c>
      <c r="B22" s="30">
        <v>2240</v>
      </c>
      <c r="C22" s="31">
        <f>45000</f>
        <v>45000</v>
      </c>
      <c r="D22" s="36">
        <f>C22</f>
        <v>45000</v>
      </c>
      <c r="E22" s="32">
        <f>D22-C22</f>
        <v>0</v>
      </c>
    </row>
    <row r="23" spans="1:5" x14ac:dyDescent="0.25">
      <c r="A23" s="33" t="s">
        <v>17</v>
      </c>
      <c r="B23" s="30">
        <v>2240</v>
      </c>
      <c r="C23" s="31">
        <f>44053.21</f>
        <v>44053.21</v>
      </c>
      <c r="D23" s="36">
        <f>C23</f>
        <v>44053.21</v>
      </c>
      <c r="E23" s="32">
        <f>D23-C23</f>
        <v>0</v>
      </c>
    </row>
    <row r="24" spans="1:5" ht="24" x14ac:dyDescent="0.25">
      <c r="A24" s="33" t="s">
        <v>35</v>
      </c>
      <c r="B24" s="30">
        <v>2240</v>
      </c>
      <c r="C24" s="31"/>
      <c r="D24" s="31">
        <f>C24</f>
        <v>0</v>
      </c>
      <c r="E24" s="32">
        <f>D24-C24</f>
        <v>0</v>
      </c>
    </row>
    <row r="25" spans="1:5" x14ac:dyDescent="0.25">
      <c r="A25" s="33" t="s">
        <v>33</v>
      </c>
      <c r="B25" s="30">
        <v>2240</v>
      </c>
      <c r="C25" s="31">
        <f>3377.11</f>
        <v>3377.11</v>
      </c>
      <c r="D25" s="36">
        <f>C25</f>
        <v>3377.11</v>
      </c>
      <c r="E25" s="32">
        <f>D25-C25</f>
        <v>0</v>
      </c>
    </row>
    <row r="26" spans="1:5" x14ac:dyDescent="0.25">
      <c r="A26" s="33" t="s">
        <v>14</v>
      </c>
      <c r="B26" s="30">
        <v>2270</v>
      </c>
      <c r="C26" s="31">
        <f>SUM(C27:C31)</f>
        <v>251338.5</v>
      </c>
      <c r="D26" s="31">
        <f>C26</f>
        <v>251338.5</v>
      </c>
      <c r="E26" s="32">
        <f>D26-C26</f>
        <v>0</v>
      </c>
    </row>
    <row r="27" spans="1:5" x14ac:dyDescent="0.25">
      <c r="A27" s="39" t="s">
        <v>9</v>
      </c>
      <c r="B27" s="29">
        <v>2271</v>
      </c>
      <c r="C27" s="40">
        <f>121898.55+5242.31+14627.08+17966.47</f>
        <v>159734.41</v>
      </c>
      <c r="D27" s="40">
        <f>C27</f>
        <v>159734.41</v>
      </c>
      <c r="E27" s="32">
        <f>D27-C27</f>
        <v>0</v>
      </c>
    </row>
    <row r="28" spans="1:5" x14ac:dyDescent="0.25">
      <c r="A28" s="39" t="s">
        <v>10</v>
      </c>
      <c r="B28" s="29">
        <v>2272</v>
      </c>
      <c r="C28" s="40">
        <f>1191.46+1292.3+2544.86+1220.45</f>
        <v>6249.0700000000006</v>
      </c>
      <c r="D28" s="40">
        <f>C28</f>
        <v>6249.0700000000006</v>
      </c>
      <c r="E28" s="32">
        <f>D28-C28</f>
        <v>0</v>
      </c>
    </row>
    <row r="29" spans="1:5" x14ac:dyDescent="0.25">
      <c r="A29" s="39" t="s">
        <v>11</v>
      </c>
      <c r="B29" s="29">
        <v>2273</v>
      </c>
      <c r="C29" s="40">
        <f>13985.71+20013.73+20408.47+26796.5</f>
        <v>81204.41</v>
      </c>
      <c r="D29" s="40">
        <f>C29</f>
        <v>81204.41</v>
      </c>
      <c r="E29" s="32">
        <f>D29-C29</f>
        <v>0</v>
      </c>
    </row>
    <row r="30" spans="1:5" x14ac:dyDescent="0.25">
      <c r="A30" s="39" t="s">
        <v>8</v>
      </c>
      <c r="B30" s="29">
        <v>2275</v>
      </c>
      <c r="C30" s="40">
        <f>790.59+1185.89+1185.89+988.24</f>
        <v>4150.6099999999997</v>
      </c>
      <c r="D30" s="41">
        <f>C30</f>
        <v>4150.6099999999997</v>
      </c>
      <c r="E30" s="32">
        <f>D30-C30</f>
        <v>0</v>
      </c>
    </row>
    <row r="31" spans="1:5" x14ac:dyDescent="0.25">
      <c r="A31" s="39" t="s">
        <v>36</v>
      </c>
      <c r="B31" s="29">
        <v>2276</v>
      </c>
      <c r="C31" s="41"/>
      <c r="D31" s="41"/>
      <c r="E31" s="32"/>
    </row>
    <row r="32" spans="1:5" x14ac:dyDescent="0.25">
      <c r="A32" s="33" t="s">
        <v>12</v>
      </c>
      <c r="B32" s="30">
        <v>2700</v>
      </c>
      <c r="C32" s="40">
        <f>C33</f>
        <v>0</v>
      </c>
      <c r="D32" s="40">
        <f>C32</f>
        <v>0</v>
      </c>
      <c r="E32" s="32">
        <f>D32-C32</f>
        <v>0</v>
      </c>
    </row>
    <row r="33" spans="1:5" x14ac:dyDescent="0.25">
      <c r="A33" s="39" t="s">
        <v>29</v>
      </c>
      <c r="B33" s="29">
        <v>2730</v>
      </c>
      <c r="C33" s="40"/>
      <c r="D33" s="40">
        <f>C33</f>
        <v>0</v>
      </c>
      <c r="E33" s="32">
        <f>D33-C33</f>
        <v>0</v>
      </c>
    </row>
    <row r="34" spans="1:5" x14ac:dyDescent="0.25">
      <c r="A34" s="30" t="s">
        <v>13</v>
      </c>
      <c r="B34" s="30">
        <v>3000</v>
      </c>
      <c r="C34" s="40">
        <f>C35</f>
        <v>65796</v>
      </c>
      <c r="D34" s="40">
        <f>C34</f>
        <v>65796</v>
      </c>
      <c r="E34" s="32">
        <f>D34-C34</f>
        <v>0</v>
      </c>
    </row>
    <row r="35" spans="1:5" x14ac:dyDescent="0.25">
      <c r="A35" s="39" t="s">
        <v>15</v>
      </c>
      <c r="B35" s="29">
        <v>3110</v>
      </c>
      <c r="C35" s="40">
        <v>65796</v>
      </c>
      <c r="D35" s="40">
        <f>C35</f>
        <v>65796</v>
      </c>
      <c r="E35" s="32">
        <f>D35-C35</f>
        <v>0</v>
      </c>
    </row>
    <row r="36" spans="1:5" ht="18" x14ac:dyDescent="0.25">
      <c r="A36" s="42"/>
      <c r="C36" s="32"/>
      <c r="D36" s="32"/>
    </row>
    <row r="37" spans="1:5" ht="15" customHeight="1" x14ac:dyDescent="0.25">
      <c r="C37" s="32"/>
      <c r="D37" s="32"/>
    </row>
    <row r="38" spans="1:5" ht="15" customHeight="1" x14ac:dyDescent="0.25">
      <c r="C38" s="32"/>
      <c r="D38" s="32"/>
    </row>
    <row r="39" spans="1:5" ht="15" customHeight="1" x14ac:dyDescent="0.25">
      <c r="C39" s="32"/>
      <c r="D39" s="32"/>
    </row>
    <row r="40" spans="1:5" ht="15" customHeight="1" x14ac:dyDescent="0.25">
      <c r="C40" s="32"/>
      <c r="D40" s="32"/>
    </row>
    <row r="41" spans="1:5" ht="15" customHeight="1" x14ac:dyDescent="0.25"/>
    <row r="42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8" ht="15" customHeight="1" x14ac:dyDescent="0.25"/>
    <row r="199" ht="15" customHeight="1" x14ac:dyDescent="0.25"/>
  </sheetData>
  <mergeCells count="5">
    <mergeCell ref="A1:D1"/>
    <mergeCell ref="A2:D2"/>
    <mergeCell ref="A3:D3"/>
    <mergeCell ref="B5:D5"/>
    <mergeCell ref="A12:D12"/>
  </mergeCells>
  <pageMargins left="0.70866141732283472" right="0.70866141732283472" top="0.55118110236220474" bottom="0.35433070866141736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Звіт за І квартал</vt:lpstr>
      <vt:lpstr>Звіт за ІІ-ІІІ квартали</vt:lpstr>
      <vt:lpstr>Звіт за IV квартал </vt:lpstr>
      <vt:lpstr>'Звіт за IV квартал '!Область_печати</vt:lpstr>
      <vt:lpstr>'Звіт за ІІ-ІІІ квартали'!Область_печати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Asus</cp:lastModifiedBy>
  <cp:lastPrinted>2023-04-03T10:35:09Z</cp:lastPrinted>
  <dcterms:created xsi:type="dcterms:W3CDTF">2018-06-18T10:20:14Z</dcterms:created>
  <dcterms:modified xsi:type="dcterms:W3CDTF">2024-01-09T10:16:09Z</dcterms:modified>
</cp:coreProperties>
</file>